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0.114\grupos\Suprimentos\Minutas de Edital\Tomada de Preços\TP 000 2023 - EXECUÇÃO DE CALÇADA, ACESSIBILIDADE E ILUMINAÇÃO RUA WILMA MARIA PADOVANI CAVLHEIRO - ARCADAS\"/>
    </mc:Choice>
  </mc:AlternateContent>
  <xr:revisionPtr revIDLastSave="0" documentId="8_{1798B822-0788-4575-8A8B-12D932B0EF0E}" xr6:coauthVersionLast="47" xr6:coauthVersionMax="47" xr10:uidLastSave="{00000000-0000-0000-0000-000000000000}"/>
  <bookViews>
    <workbookView xWindow="-120" yWindow="-120" windowWidth="25440" windowHeight="15390" xr2:uid="{FF5E576D-628C-40A4-B68F-15C96CA29AD0}"/>
  </bookViews>
  <sheets>
    <sheet name="Planilha1" sheetId="1" r:id="rId1"/>
  </sheets>
  <externalReferences>
    <externalReference r:id="rId2"/>
  </externalReferenc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1" l="1"/>
  <c r="O20" i="1" s="1"/>
  <c r="B20" i="1"/>
  <c r="A20" i="1"/>
  <c r="E19" i="1"/>
  <c r="C19" i="1"/>
  <c r="O19" i="1" s="1"/>
  <c r="O21" i="1" s="1"/>
  <c r="B19" i="1"/>
  <c r="A19" i="1"/>
  <c r="C18" i="1"/>
  <c r="G18" i="1" s="1"/>
  <c r="B18" i="1"/>
  <c r="A18" i="1"/>
  <c r="C17" i="1"/>
  <c r="M17" i="1" s="1"/>
  <c r="B17" i="1"/>
  <c r="A17" i="1"/>
  <c r="E16" i="1"/>
  <c r="C16" i="1"/>
  <c r="B16" i="1"/>
  <c r="A16" i="1"/>
  <c r="C15" i="1"/>
  <c r="C21" i="1" s="1"/>
  <c r="D20" i="1" s="1"/>
  <c r="B15" i="1"/>
  <c r="A15" i="1"/>
  <c r="B9" i="1"/>
  <c r="P21" i="1" l="1"/>
  <c r="D16" i="1"/>
  <c r="D15" i="1"/>
  <c r="D19" i="1"/>
  <c r="E15" i="1"/>
  <c r="D17" i="1"/>
  <c r="E17" i="1"/>
  <c r="D18" i="1"/>
  <c r="G19" i="1"/>
  <c r="E20" i="1"/>
  <c r="G17" i="1"/>
  <c r="G21" i="1" s="1"/>
  <c r="H21" i="1" s="1"/>
  <c r="E18" i="1"/>
  <c r="K19" i="1"/>
  <c r="I17" i="1"/>
  <c r="I21" i="1" s="1"/>
  <c r="J21" i="1" s="1"/>
  <c r="M19" i="1"/>
  <c r="M21" i="1" s="1"/>
  <c r="N21" i="1" s="1"/>
  <c r="K17" i="1"/>
  <c r="E21" i="1" l="1"/>
  <c r="D21" i="1"/>
  <c r="K21" i="1"/>
  <c r="L21" i="1" s="1"/>
  <c r="E22" i="1" l="1"/>
  <c r="F21" i="1"/>
  <c r="G22" i="1" l="1"/>
  <c r="F22" i="1"/>
  <c r="I22" i="1" l="1"/>
  <c r="H22" i="1"/>
  <c r="K22" i="1" l="1"/>
  <c r="J22" i="1"/>
  <c r="M22" i="1" l="1"/>
  <c r="L22" i="1"/>
  <c r="O22" i="1" l="1"/>
  <c r="N22" i="1"/>
  <c r="O24" i="1" l="1"/>
  <c r="P22" i="1"/>
</calcChain>
</file>

<file path=xl/sharedStrings.xml><?xml version="1.0" encoding="utf-8"?>
<sst xmlns="http://schemas.openxmlformats.org/spreadsheetml/2006/main" count="23" uniqueCount="23">
  <si>
    <t>CRONOGRAMA FÍSICO FINANCEIRO</t>
  </si>
  <si>
    <t>Obra:</t>
  </si>
  <si>
    <t>Local:</t>
  </si>
  <si>
    <t>Conj. Residencial Dr Atílio Mazzini</t>
  </si>
  <si>
    <t>BOLETIM REFERENCIAL DE CUSTOS - TABELA DE SERVIÇOS - CDHU 184 com desoneração7</t>
  </si>
  <si>
    <t>BDI</t>
  </si>
  <si>
    <t>Item</t>
  </si>
  <si>
    <t>ETAPAS DA OBRA</t>
  </si>
  <si>
    <t>VALORES R$</t>
  </si>
  <si>
    <t>PERC.</t>
  </si>
  <si>
    <t>MÊS  1</t>
  </si>
  <si>
    <t>MÊS  2</t>
  </si>
  <si>
    <t>MÊS  3</t>
  </si>
  <si>
    <t>MÊS  4</t>
  </si>
  <si>
    <t>MÊS  5</t>
  </si>
  <si>
    <t>MÊS  6</t>
  </si>
  <si>
    <t>TOTAL</t>
  </si>
  <si>
    <t>TOTAL ACUMULADO</t>
  </si>
  <si>
    <t>Amparo, 12 de Abril 2023.</t>
  </si>
  <si>
    <t>___________________</t>
  </si>
  <si>
    <t>Carlos Eduardo Mazzetto</t>
  </si>
  <si>
    <t>Engenheiro Civil - SMDU</t>
  </si>
  <si>
    <t>CREA 5060363666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</si>
</sst>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\-??_);_(@_)"/>
    <numFmt numFmtId="165" formatCode="&quot;R$&quot;#,##0.00_);&quot;(R$&quot;#,##0.00\)"/>
    <numFmt numFmtId="166" formatCode="_-* #,##0.00_-;\-* #,##0.00_-;_-* \-??_-;_-@_-"/>
  </numFmts>
  <fonts count="10" x14ac:knownFonts="1">
    <font>
      <sz val="11"/>
      <color theme="1"/>
      <name val="Calibri"/>
      <family val="2"/>
      <scheme val="minor"/>
    </font>
    <font>
      <sz val="14"/>
      <color rgb="FF000000"/>
      <name val="Arial"/>
      <family val="2"/>
      <charset val="1"/>
    </font>
    <font>
      <sz val="10"/>
      <name val="Arial"/>
      <family val="2"/>
      <charset val="1"/>
    </font>
    <font>
      <b/>
      <sz val="12"/>
      <name val="Arial"/>
      <family val="2"/>
      <charset val="1"/>
    </font>
    <font>
      <sz val="9"/>
      <name val="Arial"/>
      <family val="2"/>
      <charset val="1"/>
    </font>
    <font>
      <sz val="10"/>
      <name val="MS Sans Serif"/>
      <family val="2"/>
      <charset val="1"/>
    </font>
    <font>
      <u/>
      <sz val="10"/>
      <name val="Arial"/>
      <family val="2"/>
      <charset val="1"/>
    </font>
    <font>
      <b/>
      <sz val="10"/>
      <name val="Arial"/>
      <family val="2"/>
      <charset val="1"/>
    </font>
    <font>
      <sz val="18"/>
      <name val="Arial"/>
      <family val="2"/>
      <charset val="1"/>
    </font>
    <font>
      <sz val="14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C00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rgb="FFFFFF99"/>
        <bgColor rgb="FFFFFFCC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9" fontId="2" fillId="0" borderId="0" applyBorder="0" applyProtection="0"/>
  </cellStyleXfs>
  <cellXfs count="6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2" fillId="0" borderId="2" xfId="0" applyNumberFormat="1" applyFont="1" applyBorder="1"/>
    <xf numFmtId="4" fontId="2" fillId="0" borderId="3" xfId="0" applyNumberFormat="1" applyFont="1" applyBorder="1"/>
    <xf numFmtId="49" fontId="2" fillId="0" borderId="4" xfId="0" applyNumberFormat="1" applyFont="1" applyBorder="1"/>
    <xf numFmtId="4" fontId="2" fillId="0" borderId="5" xfId="0" applyNumberFormat="1" applyFont="1" applyBorder="1" applyAlignment="1">
      <alignment horizontal="left" wrapText="1"/>
    </xf>
    <xf numFmtId="49" fontId="2" fillId="0" borderId="0" xfId="0" applyNumberFormat="1" applyFont="1"/>
    <xf numFmtId="4" fontId="2" fillId="0" borderId="0" xfId="0" applyNumberFormat="1" applyFont="1" applyAlignment="1">
      <alignment horizontal="left" wrapText="1"/>
    </xf>
    <xf numFmtId="0" fontId="2" fillId="0" borderId="0" xfId="0" applyFont="1"/>
    <xf numFmtId="9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5" fillId="0" borderId="3" xfId="1" applyFont="1" applyBorder="1" applyAlignment="1" applyProtection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6" fillId="0" borderId="0" xfId="0" applyFont="1" applyAlignment="1">
      <alignment horizontal="right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7" fillId="2" borderId="2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4" fontId="7" fillId="2" borderId="6" xfId="0" applyNumberFormat="1" applyFont="1" applyFill="1" applyBorder="1" applyAlignment="1">
      <alignment horizontal="center"/>
    </xf>
    <xf numFmtId="165" fontId="7" fillId="2" borderId="6" xfId="0" applyNumberFormat="1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 wrapText="1"/>
    </xf>
    <xf numFmtId="4" fontId="7" fillId="3" borderId="8" xfId="0" applyNumberFormat="1" applyFont="1" applyFill="1" applyBorder="1" applyAlignment="1">
      <alignment horizontal="left" wrapText="1"/>
    </xf>
    <xf numFmtId="4" fontId="7" fillId="3" borderId="8" xfId="0" applyNumberFormat="1" applyFont="1" applyFill="1" applyBorder="1" applyAlignment="1">
      <alignment vertical="top" wrapText="1"/>
    </xf>
    <xf numFmtId="10" fontId="2" fillId="4" borderId="8" xfId="1" applyNumberFormat="1" applyFill="1" applyBorder="1" applyAlignment="1" applyProtection="1">
      <alignment horizontal="center" vertical="top"/>
    </xf>
    <xf numFmtId="4" fontId="7" fillId="3" borderId="8" xfId="0" applyNumberFormat="1" applyFont="1" applyFill="1" applyBorder="1" applyAlignment="1">
      <alignment horizontal="right" vertical="top"/>
    </xf>
    <xf numFmtId="9" fontId="7" fillId="4" borderId="8" xfId="1" applyFont="1" applyFill="1" applyBorder="1" applyAlignment="1" applyProtection="1">
      <alignment horizontal="center" vertical="top"/>
    </xf>
    <xf numFmtId="9" fontId="7" fillId="4" borderId="9" xfId="1" applyFont="1" applyFill="1" applyBorder="1" applyAlignment="1" applyProtection="1">
      <alignment horizontal="center"/>
    </xf>
    <xf numFmtId="0" fontId="7" fillId="3" borderId="8" xfId="0" applyFont="1" applyFill="1" applyBorder="1" applyAlignment="1">
      <alignment horizontal="left" wrapText="1"/>
    </xf>
    <xf numFmtId="166" fontId="7" fillId="3" borderId="8" xfId="0" applyNumberFormat="1" applyFont="1" applyFill="1" applyBorder="1" applyAlignment="1">
      <alignment horizontal="right" vertical="top"/>
    </xf>
    <xf numFmtId="9" fontId="0" fillId="4" borderId="8" xfId="1" applyFont="1" applyFill="1" applyBorder="1" applyAlignment="1" applyProtection="1">
      <alignment horizontal="center" vertical="top"/>
    </xf>
    <xf numFmtId="9" fontId="0" fillId="4" borderId="9" xfId="1" applyFont="1" applyFill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4" fontId="7" fillId="0" borderId="6" xfId="0" applyNumberFormat="1" applyFont="1" applyBorder="1" applyAlignment="1">
      <alignment vertical="center" wrapText="1"/>
    </xf>
    <xf numFmtId="10" fontId="7" fillId="0" borderId="6" xfId="0" applyNumberFormat="1" applyFont="1" applyBorder="1" applyAlignment="1">
      <alignment vertical="center" wrapText="1"/>
    </xf>
    <xf numFmtId="4" fontId="2" fillId="0" borderId="6" xfId="0" applyNumberFormat="1" applyFont="1" applyBorder="1" applyAlignment="1">
      <alignment horizontal="right" vertical="center" wrapText="1"/>
    </xf>
    <xf numFmtId="9" fontId="2" fillId="0" borderId="6" xfId="1" applyBorder="1" applyAlignment="1" applyProtection="1">
      <alignment horizontal="center" vertical="center" wrapText="1"/>
    </xf>
    <xf numFmtId="9" fontId="2" fillId="0" borderId="3" xfId="1" applyBorder="1" applyAlignment="1" applyProtection="1">
      <alignment horizontal="center" vertical="center" wrapText="1"/>
    </xf>
    <xf numFmtId="0" fontId="2" fillId="0" borderId="4" xfId="0" applyFont="1" applyBorder="1"/>
    <xf numFmtId="0" fontId="7" fillId="0" borderId="10" xfId="0" applyFont="1" applyBorder="1" applyAlignment="1">
      <alignment horizontal="left"/>
    </xf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4" fontId="2" fillId="0" borderId="10" xfId="0" applyNumberFormat="1" applyFont="1" applyBorder="1" applyAlignment="1">
      <alignment horizontal="right"/>
    </xf>
    <xf numFmtId="9" fontId="2" fillId="0" borderId="10" xfId="0" applyNumberFormat="1" applyFont="1" applyBorder="1" applyAlignment="1">
      <alignment horizontal="center"/>
    </xf>
    <xf numFmtId="4" fontId="2" fillId="0" borderId="10" xfId="0" applyNumberFormat="1" applyFont="1" applyBorder="1" applyAlignment="1">
      <alignment horizontal="right" vertical="center"/>
    </xf>
    <xf numFmtId="9" fontId="2" fillId="0" borderId="10" xfId="0" applyNumberFormat="1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right"/>
    </xf>
    <xf numFmtId="164" fontId="7" fillId="0" borderId="10" xfId="0" applyNumberFormat="1" applyFont="1" applyBorder="1" applyAlignment="1">
      <alignment horizontal="right" vertical="center"/>
    </xf>
    <xf numFmtId="9" fontId="7" fillId="0" borderId="5" xfId="0" applyNumberFormat="1" applyFont="1" applyBorder="1" applyAlignment="1">
      <alignment horizontal="center" vertical="center"/>
    </xf>
    <xf numFmtId="9" fontId="2" fillId="0" borderId="0" xfId="0" applyNumberFormat="1" applyFont="1"/>
    <xf numFmtId="0" fontId="2" fillId="0" borderId="0" xfId="0" applyFont="1" applyAlignment="1">
      <alignment horizontal="center" vertical="center"/>
    </xf>
    <xf numFmtId="9" fontId="2" fillId="0" borderId="0" xfId="0" applyNumberFormat="1" applyFont="1" applyAlignment="1">
      <alignment vertical="center"/>
    </xf>
    <xf numFmtId="0" fontId="7" fillId="0" borderId="0" xfId="0" applyFont="1"/>
    <xf numFmtId="0" fontId="8" fillId="0" borderId="0" xfId="0" applyFont="1"/>
    <xf numFmtId="0" fontId="7" fillId="3" borderId="0" xfId="0" applyFont="1" applyFill="1" applyAlignment="1">
      <alignment horizontal="left" wrapText="1"/>
    </xf>
    <xf numFmtId="0" fontId="9" fillId="0" borderId="0" xfId="0" applyFont="1"/>
    <xf numFmtId="9" fontId="9" fillId="0" borderId="0" xfId="0" applyNumberFormat="1" applyFont="1"/>
    <xf numFmtId="0" fontId="9" fillId="0" borderId="0" xfId="0" applyFont="1" applyAlignment="1">
      <alignment horizontal="center" vertical="center"/>
    </xf>
    <xf numFmtId="9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</cellXfs>
  <cellStyles count="2">
    <cellStyle name="Normal" xfId="0" builtinId="0"/>
    <cellStyle name="Porcentagem 2" xfId="1" xr:uid="{E9689D32-510E-4E4C-B140-01E2BDFF52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97200</xdr:colOff>
      <xdr:row>0</xdr:row>
      <xdr:rowOff>88560</xdr:rowOff>
    </xdr:from>
    <xdr:to>
      <xdr:col>1</xdr:col>
      <xdr:colOff>1998360</xdr:colOff>
      <xdr:row>5</xdr:row>
      <xdr:rowOff>720</xdr:rowOff>
    </xdr:to>
    <xdr:pic>
      <xdr:nvPicPr>
        <xdr:cNvPr id="2" name="Figura 2">
          <a:extLst>
            <a:ext uri="{FF2B5EF4-FFF2-40B4-BE49-F238E27FC236}">
              <a16:creationId xmlns:a16="http://schemas.microsoft.com/office/drawing/2014/main" id="{92F055DB-8B34-4322-A9AD-4102857F736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7200" y="88560"/>
          <a:ext cx="2510760" cy="86466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.0.0.114\grupos\Suprimentos\Minutas%20de%20Edital\Tomada%20de%20Pre&#231;os\TP%20000%202023%20-%20EXECU&#199;&#195;O%20DE%20CAL&#199;ADA,%20ACESSIBILIDADE%20E%20ILUMINA&#199;&#195;O%20RUA%20WILMA%20MARIA%20PADOVANI%20CAVLHEIRO%20-%20ARCADAS\ARQUIVOS%20TP%20ARCADAS\CRONOGRAMA%20F&#205;SICO%20FINANCEIRO,%20BDI,%20PLANILHA%20OR&#199;AMENT&#193;RIA.xlsx" TargetMode="External"/><Relationship Id="rId2" Type="http://schemas.microsoft.com/office/2019/04/relationships/externalLinkLongPath" Target="ARQUIVOS%20TP%20ARCADAS/CRONOGRAMA%20F&#205;SICO%20FINANCEIRO,%20BDI,%20PLANILHA%20OR&#199;AMENT&#193;RIA.xlsx?E8095091" TargetMode="External"/><Relationship Id="rId1" Type="http://schemas.openxmlformats.org/officeDocument/2006/relationships/externalLinkPath" Target="file:///\\E8095091\CRONOGRAMA%20F&#205;SICO%20FINANCEIRO,%20BDI,%20PLANILHA%20OR&#199;AMENT&#193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0822"/>
      <sheetName val="1 8 7"/>
      <sheetName val="Planilha Orçamentária 187"/>
      <sheetName val="CRONOGRAMA FF"/>
      <sheetName val="BDI"/>
    </sheetNames>
    <sheetDataSet>
      <sheetData sheetId="0"/>
      <sheetData sheetId="1"/>
      <sheetData sheetId="2">
        <row r="4">
          <cell r="B4" t="str">
            <v>OBRA: calçada, acessibilidade e iluminação pública</v>
          </cell>
        </row>
        <row r="8">
          <cell r="B8" t="str">
            <v>1.</v>
          </cell>
          <cell r="D8" t="str">
            <v>SERVIÇOS PRELIMINARES</v>
          </cell>
          <cell r="K8">
            <v>5953.75</v>
          </cell>
        </row>
        <row r="11">
          <cell r="B11" t="str">
            <v>2.</v>
          </cell>
          <cell r="D11" t="str">
            <v>DEMOLIÇÃO PARCIAL DE CAMINHO</v>
          </cell>
          <cell r="K11">
            <v>1569.2287999999999</v>
          </cell>
        </row>
        <row r="14">
          <cell r="B14" t="str">
            <v>3.</v>
          </cell>
          <cell r="D14" t="str">
            <v>CALÇADA</v>
          </cell>
          <cell r="K14">
            <v>86996.110700000005</v>
          </cell>
        </row>
        <row r="20">
          <cell r="B20" t="str">
            <v>4.</v>
          </cell>
          <cell r="D20" t="str">
            <v>RAMPA DE ACESSIBILIDADE</v>
          </cell>
          <cell r="K20">
            <v>1047.4247</v>
          </cell>
        </row>
        <row r="26">
          <cell r="B26" t="str">
            <v>5.</v>
          </cell>
          <cell r="D26" t="str">
            <v>ILUMINAÇÃO PÚBLICA</v>
          </cell>
          <cell r="K26">
            <v>25172.255099999995</v>
          </cell>
        </row>
        <row r="42">
          <cell r="B42" t="str">
            <v>6.</v>
          </cell>
          <cell r="D42" t="str">
            <v>LIMPEZA FINAL</v>
          </cell>
          <cell r="K42">
            <v>8444.15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578FF-F682-448E-AD4B-2D55B692EA4E}">
  <dimension ref="A6:P30"/>
  <sheetViews>
    <sheetView tabSelected="1" workbookViewId="0">
      <selection activeCell="H24" sqref="H24"/>
    </sheetView>
  </sheetViews>
  <sheetFormatPr defaultRowHeight="15" x14ac:dyDescent="0.25"/>
  <cols>
    <col min="2" max="2" width="37.7109375" bestFit="1" customWidth="1"/>
    <col min="3" max="3" width="12.7109375" bestFit="1" customWidth="1"/>
    <col min="7" max="7" width="10.28515625" bestFit="1" customWidth="1"/>
    <col min="9" max="9" width="10.28515625" bestFit="1" customWidth="1"/>
    <col min="11" max="11" width="10.28515625" bestFit="1" customWidth="1"/>
    <col min="13" max="13" width="11.28515625" bestFit="1" customWidth="1"/>
    <col min="15" max="15" width="11.28515625" bestFit="1" customWidth="1"/>
  </cols>
  <sheetData>
    <row r="6" spans="1:16" ht="15.75" thickBot="1" x14ac:dyDescent="0.3"/>
    <row r="7" spans="1:16" ht="18.75" thickBot="1" x14ac:dyDescent="0.3">
      <c r="A7" s="1" t="s">
        <v>0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8.75" thickBo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x14ac:dyDescent="0.25">
      <c r="A9" s="3" t="s">
        <v>1</v>
      </c>
      <c r="B9" s="4" t="str">
        <f>'[1]Planilha Orçamentária 187'!B4</f>
        <v>OBRA: calçada, acessibilidade e iluminação pública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15.75" thickBot="1" x14ac:dyDescent="0.3">
      <c r="A10" s="5" t="s">
        <v>2</v>
      </c>
      <c r="B10" s="6" t="s">
        <v>3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16.5" thickBot="1" x14ac:dyDescent="0.3">
      <c r="A11" s="7"/>
      <c r="B11" s="8"/>
      <c r="C11" s="9"/>
      <c r="D11" s="9"/>
      <c r="E11" s="9"/>
      <c r="F11" s="9"/>
      <c r="G11" s="9"/>
      <c r="H11" s="9"/>
      <c r="I11" s="9"/>
      <c r="J11" s="9"/>
      <c r="K11" s="9"/>
      <c r="L11" s="10"/>
      <c r="M11" s="11"/>
      <c r="N11" s="10"/>
      <c r="O11" s="11"/>
      <c r="P11" s="10"/>
    </row>
    <row r="12" spans="1:16" ht="15.75" x14ac:dyDescent="0.25">
      <c r="A12" s="12" t="s">
        <v>4</v>
      </c>
      <c r="B12" s="12"/>
      <c r="C12" s="12"/>
      <c r="D12" s="12"/>
      <c r="E12" s="12"/>
      <c r="F12" s="12"/>
      <c r="G12" s="13" t="s">
        <v>5</v>
      </c>
      <c r="H12" s="14">
        <v>0.25</v>
      </c>
      <c r="I12" s="9"/>
      <c r="J12" s="9"/>
      <c r="K12" s="9"/>
      <c r="L12" s="10"/>
      <c r="M12" s="11"/>
      <c r="N12" s="10"/>
      <c r="O12" s="11"/>
      <c r="P12" s="10"/>
    </row>
    <row r="13" spans="1:16" ht="15.75" thickBot="1" x14ac:dyDescent="0.3">
      <c r="A13" s="15"/>
      <c r="B13" s="16"/>
      <c r="C13" s="16"/>
      <c r="D13" s="15"/>
      <c r="E13" s="15"/>
      <c r="F13" s="17"/>
      <c r="G13" s="17"/>
      <c r="H13" s="17"/>
      <c r="I13" s="15"/>
      <c r="J13" s="10"/>
      <c r="K13" s="15"/>
      <c r="L13" s="10"/>
      <c r="M13" s="18"/>
      <c r="N13" s="10"/>
      <c r="O13" s="19"/>
      <c r="P13" s="10"/>
    </row>
    <row r="14" spans="1:16" ht="39" x14ac:dyDescent="0.25">
      <c r="A14" s="20" t="s">
        <v>6</v>
      </c>
      <c r="B14" s="21" t="s">
        <v>7</v>
      </c>
      <c r="C14" s="22" t="s">
        <v>8</v>
      </c>
      <c r="D14" s="23" t="s">
        <v>9</v>
      </c>
      <c r="E14" s="24" t="s">
        <v>10</v>
      </c>
      <c r="F14" s="24"/>
      <c r="G14" s="24" t="s">
        <v>11</v>
      </c>
      <c r="H14" s="24"/>
      <c r="I14" s="24" t="s">
        <v>12</v>
      </c>
      <c r="J14" s="24"/>
      <c r="K14" s="24" t="s">
        <v>13</v>
      </c>
      <c r="L14" s="24"/>
      <c r="M14" s="24" t="s">
        <v>14</v>
      </c>
      <c r="N14" s="24"/>
      <c r="O14" s="25" t="s">
        <v>15</v>
      </c>
      <c r="P14" s="25"/>
    </row>
    <row r="15" spans="1:16" ht="23.25" customHeight="1" x14ac:dyDescent="0.25">
      <c r="A15" s="26" t="str">
        <f>'[1]Planilha Orçamentária 187'!B8</f>
        <v>1.</v>
      </c>
      <c r="B15" s="27" t="str">
        <f>'[1]Planilha Orçamentária 187'!D8</f>
        <v>SERVIÇOS PRELIMINARES</v>
      </c>
      <c r="C15" s="28">
        <f>'[1]Planilha Orçamentária 187'!K8*1.25</f>
        <v>7442.1875</v>
      </c>
      <c r="D15" s="29">
        <f t="shared" ref="D15:D20" si="0">C15/$C$21</f>
        <v>4.6087749311297693E-2</v>
      </c>
      <c r="E15" s="30">
        <f>C$15*F15</f>
        <v>7442.1875</v>
      </c>
      <c r="F15" s="31">
        <v>1</v>
      </c>
      <c r="G15" s="30"/>
      <c r="H15" s="31"/>
      <c r="I15" s="30"/>
      <c r="J15" s="31"/>
      <c r="K15" s="30"/>
      <c r="L15" s="31"/>
      <c r="M15" s="30"/>
      <c r="N15" s="31"/>
      <c r="O15" s="30"/>
      <c r="P15" s="32"/>
    </row>
    <row r="16" spans="1:16" ht="20.25" customHeight="1" x14ac:dyDescent="0.25">
      <c r="A16" s="26" t="str">
        <f>'[1]Planilha Orçamentária 187'!B11</f>
        <v>2.</v>
      </c>
      <c r="B16" s="27" t="str">
        <f>'[1]Planilha Orçamentária 187'!D11</f>
        <v>DEMOLIÇÃO PARCIAL DE CAMINHO</v>
      </c>
      <c r="C16" s="28">
        <f>'[1]Planilha Orçamentária 187'!K11*1.25</f>
        <v>1961.5359999999998</v>
      </c>
      <c r="D16" s="29">
        <f t="shared" si="0"/>
        <v>1.214733966768314E-2</v>
      </c>
      <c r="E16" s="30">
        <f>C$16*F16</f>
        <v>1961.5359999999998</v>
      </c>
      <c r="F16" s="31">
        <v>1</v>
      </c>
      <c r="G16" s="30"/>
      <c r="H16" s="31"/>
      <c r="I16" s="30"/>
      <c r="J16" s="31"/>
      <c r="K16" s="30"/>
      <c r="L16" s="31"/>
      <c r="M16" s="30"/>
      <c r="N16" s="31"/>
      <c r="O16" s="30"/>
      <c r="P16" s="32"/>
    </row>
    <row r="17" spans="1:16" ht="26.25" x14ac:dyDescent="0.25">
      <c r="A17" s="26" t="str">
        <f>'[1]Planilha Orçamentária 187'!B14</f>
        <v>3.</v>
      </c>
      <c r="B17" s="33" t="str">
        <f>'[1]Planilha Orçamentária 187'!D14</f>
        <v>CALÇADA</v>
      </c>
      <c r="C17" s="28">
        <f>'[1]Planilha Orçamentária 187'!K14*1.25</f>
        <v>108745.13837500001</v>
      </c>
      <c r="D17" s="29">
        <f t="shared" si="0"/>
        <v>0.67343354037363057</v>
      </c>
      <c r="E17" s="30">
        <f>C$16*F17</f>
        <v>0</v>
      </c>
      <c r="F17" s="31"/>
      <c r="G17" s="34">
        <f>H17*C17</f>
        <v>21749.027675000005</v>
      </c>
      <c r="H17" s="31">
        <v>0.2</v>
      </c>
      <c r="I17" s="34">
        <f>J17*C17</f>
        <v>32623.5415125</v>
      </c>
      <c r="J17" s="31">
        <v>0.3</v>
      </c>
      <c r="K17" s="34">
        <f>L17*C17</f>
        <v>32623.5415125</v>
      </c>
      <c r="L17" s="31">
        <v>0.3</v>
      </c>
      <c r="M17" s="34">
        <f>N17*C17</f>
        <v>21749.027675000005</v>
      </c>
      <c r="N17" s="31">
        <v>0.2</v>
      </c>
      <c r="O17" s="34"/>
      <c r="P17" s="32"/>
    </row>
    <row r="18" spans="1:16" ht="18" customHeight="1" x14ac:dyDescent="0.25">
      <c r="A18" s="26" t="str">
        <f>'[1]Planilha Orçamentária 187'!B20</f>
        <v>4.</v>
      </c>
      <c r="B18" s="33" t="str">
        <f>'[1]Planilha Orçamentária 187'!D20</f>
        <v>RAMPA DE ACESSIBILIDADE</v>
      </c>
      <c r="C18" s="28">
        <f>'[1]Planilha Orçamentária 187'!K20*1.25</f>
        <v>1309.2808749999999</v>
      </c>
      <c r="D18" s="29">
        <f t="shared" si="0"/>
        <v>8.1080742382634782E-3</v>
      </c>
      <c r="E18" s="30">
        <f>C$16*F18</f>
        <v>0</v>
      </c>
      <c r="F18" s="31"/>
      <c r="G18" s="34">
        <f>H18*C18</f>
        <v>1309.2808749999999</v>
      </c>
      <c r="H18" s="31">
        <v>1</v>
      </c>
      <c r="I18" s="34"/>
      <c r="J18" s="35"/>
      <c r="K18" s="34"/>
      <c r="L18" s="35"/>
      <c r="M18" s="34"/>
      <c r="N18" s="35"/>
      <c r="O18" s="34"/>
      <c r="P18" s="36"/>
    </row>
    <row r="19" spans="1:16" ht="13.5" customHeight="1" x14ac:dyDescent="0.25">
      <c r="A19" s="26" t="str">
        <f>'[1]Planilha Orçamentária 187'!B26</f>
        <v>5.</v>
      </c>
      <c r="B19" s="33" t="str">
        <f>'[1]Planilha Orçamentária 187'!D26</f>
        <v>ILUMINAÇÃO PÚBLICA</v>
      </c>
      <c r="C19" s="28">
        <f>'[1]Planilha Orçamentária 187'!K26*1.25</f>
        <v>31465.318874999994</v>
      </c>
      <c r="D19" s="29">
        <f t="shared" si="0"/>
        <v>0.19485745666997012</v>
      </c>
      <c r="E19" s="30">
        <f>C$16*F19</f>
        <v>0</v>
      </c>
      <c r="F19" s="31"/>
      <c r="G19" s="30">
        <f>H19*C19</f>
        <v>3146.5318874999994</v>
      </c>
      <c r="H19" s="31">
        <v>0.1</v>
      </c>
      <c r="I19" s="34"/>
      <c r="J19" s="31"/>
      <c r="K19" s="34">
        <f>L19*C19</f>
        <v>9439.5956624999981</v>
      </c>
      <c r="L19" s="31">
        <v>0.3</v>
      </c>
      <c r="M19" s="34">
        <f>N19*C19</f>
        <v>9439.5956624999981</v>
      </c>
      <c r="N19" s="31">
        <v>0.3</v>
      </c>
      <c r="O19" s="34">
        <f>P19*C19</f>
        <v>9439.5956624999981</v>
      </c>
      <c r="P19" s="32">
        <v>0.3</v>
      </c>
    </row>
    <row r="20" spans="1:16" ht="21.75" customHeight="1" thickBot="1" x14ac:dyDescent="0.3">
      <c r="A20" s="26" t="str">
        <f>'[1]Planilha Orçamentária 187'!B42</f>
        <v>6.</v>
      </c>
      <c r="B20" s="33" t="str">
        <f>'[1]Planilha Orçamentária 187'!D42</f>
        <v>LIMPEZA FINAL</v>
      </c>
      <c r="C20" s="28">
        <f>'[1]Planilha Orçamentária 187'!K42*1.25</f>
        <v>10555.1875</v>
      </c>
      <c r="D20" s="29">
        <f t="shared" si="0"/>
        <v>6.5365839739155052E-2</v>
      </c>
      <c r="E20" s="30">
        <f>C$16*F20</f>
        <v>0</v>
      </c>
      <c r="F20" s="31"/>
      <c r="G20" s="30"/>
      <c r="H20" s="31"/>
      <c r="I20" s="34"/>
      <c r="J20" s="31"/>
      <c r="K20" s="34"/>
      <c r="L20" s="31"/>
      <c r="M20" s="34"/>
      <c r="N20" s="31"/>
      <c r="O20" s="34">
        <f>P20*C20</f>
        <v>10555.1875</v>
      </c>
      <c r="P20" s="32">
        <v>1</v>
      </c>
    </row>
    <row r="21" spans="1:16" x14ac:dyDescent="0.25">
      <c r="A21" s="37"/>
      <c r="B21" s="38" t="s">
        <v>16</v>
      </c>
      <c r="C21" s="39">
        <f>SUM(C15:C20)</f>
        <v>161478.649125</v>
      </c>
      <c r="D21" s="40">
        <f>SUM(D15:D20)</f>
        <v>1</v>
      </c>
      <c r="E21" s="41">
        <f>SUM(E15:E20)</f>
        <v>9403.7235000000001</v>
      </c>
      <c r="F21" s="42">
        <f>E21/C21</f>
        <v>5.8235088978980831E-2</v>
      </c>
      <c r="G21" s="41">
        <f>SUM(G15:G20)</f>
        <v>26204.840437500003</v>
      </c>
      <c r="H21" s="42">
        <f>G21/C21</f>
        <v>0.1622805279799866</v>
      </c>
      <c r="I21" s="41">
        <f>SUM(I15:I20)</f>
        <v>32623.5415125</v>
      </c>
      <c r="J21" s="42">
        <f>I21/$C21</f>
        <v>0.20203006211208915</v>
      </c>
      <c r="K21" s="41">
        <f>SUM(K15:K20)</f>
        <v>42063.137174999996</v>
      </c>
      <c r="L21" s="42">
        <f>K21/$C21</f>
        <v>0.26048729911308016</v>
      </c>
      <c r="M21" s="41">
        <f>SUM(M15:M20)</f>
        <v>31188.623337500001</v>
      </c>
      <c r="N21" s="42">
        <f>M21/$C21</f>
        <v>0.19314394507571717</v>
      </c>
      <c r="O21" s="41">
        <f>SUM(O15:O20)</f>
        <v>19994.783162499996</v>
      </c>
      <c r="P21" s="43">
        <f>O21/$C21</f>
        <v>0.12382307674014607</v>
      </c>
    </row>
    <row r="22" spans="1:16" ht="15.75" thickBot="1" x14ac:dyDescent="0.3">
      <c r="A22" s="44"/>
      <c r="B22" s="45" t="s">
        <v>17</v>
      </c>
      <c r="C22" s="46"/>
      <c r="D22" s="47"/>
      <c r="E22" s="48">
        <f>E21</f>
        <v>9403.7235000000001</v>
      </c>
      <c r="F22" s="49">
        <f>E22/$C$21</f>
        <v>5.8235088978980831E-2</v>
      </c>
      <c r="G22" s="50">
        <f>E22+G21</f>
        <v>35608.563937500003</v>
      </c>
      <c r="H22" s="51">
        <f>G22/$C$21</f>
        <v>0.22051561695896746</v>
      </c>
      <c r="I22" s="48">
        <f>G22+I21</f>
        <v>68232.105450000003</v>
      </c>
      <c r="J22" s="51">
        <f>I22/$C$21</f>
        <v>0.42254567907105661</v>
      </c>
      <c r="K22" s="48">
        <f>I22+K21</f>
        <v>110295.242625</v>
      </c>
      <c r="L22" s="51">
        <f>K22/$C$21</f>
        <v>0.68303297818413677</v>
      </c>
      <c r="M22" s="52">
        <f>K22+M21</f>
        <v>141483.86596249999</v>
      </c>
      <c r="N22" s="51">
        <f>M22/$C$21</f>
        <v>0.87617692325985386</v>
      </c>
      <c r="O22" s="53">
        <f>M22+O21</f>
        <v>161478.649125</v>
      </c>
      <c r="P22" s="54">
        <f>O22/$C$21</f>
        <v>1</v>
      </c>
    </row>
    <row r="23" spans="1:16" x14ac:dyDescent="0.25">
      <c r="A23" s="9"/>
      <c r="B23" s="9"/>
      <c r="C23" s="9"/>
      <c r="D23" s="9"/>
      <c r="E23" s="9"/>
      <c r="F23" s="55"/>
      <c r="G23" s="56"/>
      <c r="H23" s="10"/>
      <c r="I23" s="15"/>
      <c r="J23" s="10"/>
      <c r="K23" s="15"/>
      <c r="L23" s="57"/>
      <c r="M23" s="18"/>
      <c r="N23" s="57"/>
      <c r="O23" s="19"/>
      <c r="P23" s="10"/>
    </row>
    <row r="24" spans="1:16" x14ac:dyDescent="0.25">
      <c r="A24" s="9"/>
      <c r="B24" s="58" t="s">
        <v>18</v>
      </c>
      <c r="C24" s="9"/>
      <c r="D24" s="9"/>
      <c r="E24" s="9"/>
      <c r="F24" s="55"/>
      <c r="G24" s="56"/>
      <c r="H24" s="10"/>
      <c r="I24" s="15"/>
      <c r="J24" s="10"/>
      <c r="K24" s="15"/>
      <c r="L24" s="57"/>
      <c r="M24" s="18"/>
      <c r="N24" s="57"/>
      <c r="O24" s="19">
        <f>O22-C21</f>
        <v>0</v>
      </c>
      <c r="P24" s="10"/>
    </row>
    <row r="25" spans="1:16" x14ac:dyDescent="0.25">
      <c r="A25" s="9"/>
      <c r="B25" s="9"/>
      <c r="C25" s="9"/>
      <c r="D25" s="9"/>
      <c r="E25" s="9"/>
      <c r="F25" s="55"/>
      <c r="G25" s="56"/>
      <c r="H25" s="10"/>
      <c r="I25" s="15"/>
      <c r="J25" s="10"/>
      <c r="K25" s="15"/>
      <c r="L25" s="57"/>
      <c r="M25" s="18"/>
      <c r="N25" s="57"/>
      <c r="O25" s="19"/>
      <c r="P25" s="10"/>
    </row>
    <row r="26" spans="1:16" x14ac:dyDescent="0.25">
      <c r="A26" s="9"/>
      <c r="B26" s="58"/>
      <c r="C26" s="9"/>
      <c r="D26" s="9"/>
      <c r="E26" s="9"/>
      <c r="F26" s="55"/>
      <c r="G26" s="56"/>
      <c r="H26" s="10"/>
      <c r="I26" s="15"/>
      <c r="J26" s="10"/>
      <c r="K26" s="15"/>
      <c r="L26" s="57"/>
      <c r="M26" s="18"/>
      <c r="N26" s="57"/>
      <c r="O26" s="19"/>
      <c r="P26" s="10"/>
    </row>
    <row r="27" spans="1:16" ht="23.25" x14ac:dyDescent="0.35">
      <c r="A27" s="9"/>
      <c r="B27" s="59" t="s">
        <v>19</v>
      </c>
      <c r="C27" s="9"/>
      <c r="D27" s="9"/>
      <c r="E27" s="9"/>
      <c r="F27" s="55"/>
      <c r="G27" s="56"/>
      <c r="H27" s="10"/>
      <c r="I27" s="15"/>
      <c r="J27" s="10"/>
      <c r="K27" s="15"/>
      <c r="L27" s="57"/>
      <c r="M27" s="18"/>
      <c r="N27" s="57"/>
      <c r="O27" s="19"/>
      <c r="P27" s="10"/>
    </row>
    <row r="28" spans="1:16" ht="16.5" customHeight="1" x14ac:dyDescent="0.25">
      <c r="A28" s="9"/>
      <c r="B28" s="60" t="s">
        <v>20</v>
      </c>
      <c r="C28" s="61"/>
      <c r="D28" s="61"/>
      <c r="E28" s="9"/>
      <c r="F28" s="55"/>
      <c r="G28" s="56"/>
      <c r="H28" s="10"/>
      <c r="I28" s="15"/>
      <c r="J28" s="10"/>
      <c r="K28" s="15"/>
      <c r="L28" s="57"/>
      <c r="M28" s="18"/>
      <c r="N28" s="57"/>
      <c r="O28" s="19"/>
      <c r="P28" s="10"/>
    </row>
    <row r="29" spans="1:16" ht="13.5" customHeight="1" x14ac:dyDescent="0.25">
      <c r="A29" s="9"/>
      <c r="B29" s="60" t="s">
        <v>21</v>
      </c>
      <c r="C29" s="61"/>
      <c r="D29" s="61"/>
      <c r="E29" s="9"/>
      <c r="F29" s="55"/>
      <c r="G29" s="56"/>
      <c r="H29" s="10"/>
      <c r="I29" s="15"/>
      <c r="J29" s="10"/>
      <c r="K29" s="15"/>
      <c r="L29" s="57"/>
      <c r="M29" s="18"/>
      <c r="N29" s="57"/>
      <c r="O29" s="19"/>
      <c r="P29" s="10"/>
    </row>
    <row r="30" spans="1:16" ht="15" customHeight="1" x14ac:dyDescent="0.25">
      <c r="A30" s="9"/>
      <c r="B30" s="60" t="s">
        <v>22</v>
      </c>
      <c r="C30" s="61"/>
      <c r="D30" s="61"/>
      <c r="E30" s="61"/>
      <c r="F30" s="62"/>
      <c r="G30" s="63"/>
      <c r="H30" s="64"/>
      <c r="I30" s="65"/>
      <c r="J30" s="10"/>
      <c r="K30" s="15"/>
      <c r="L30" s="57"/>
      <c r="M30" s="18"/>
      <c r="N30" s="57"/>
      <c r="O30" s="19"/>
      <c r="P30" s="10"/>
    </row>
  </sheetData>
  <mergeCells count="12">
    <mergeCell ref="E14:F14"/>
    <mergeCell ref="G14:H14"/>
    <mergeCell ref="I14:J14"/>
    <mergeCell ref="K14:L14"/>
    <mergeCell ref="M14:N14"/>
    <mergeCell ref="O14:P14"/>
    <mergeCell ref="A7:P7"/>
    <mergeCell ref="B9:P9"/>
    <mergeCell ref="B10:P10"/>
    <mergeCell ref="A12:F12"/>
    <mergeCell ref="B13:C13"/>
    <mergeCell ref="F13:H13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Reale</dc:creator>
  <cp:lastModifiedBy>Renata Reale</cp:lastModifiedBy>
  <dcterms:created xsi:type="dcterms:W3CDTF">2023-08-15T13:29:50Z</dcterms:created>
  <dcterms:modified xsi:type="dcterms:W3CDTF">2023-08-15T13:31:38Z</dcterms:modified>
</cp:coreProperties>
</file>